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<sst xmlns="http://schemas.openxmlformats.org/spreadsheetml/2006/main" count="146" uniqueCount="63">
  <si>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</si>
  <si>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</si>
  <si>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</si>
  <si>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</si>
  <si>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</si>
  <si>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</si>
  <si>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</si>
  <si>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</si>
  <si>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</si>
  <si>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</si>
  <si>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</si>
  <si>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</si>
  <si>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</si>
  <si>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</si>
  <si>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</si>
  <si>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</si>
  <si>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</si>
  <si>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</si>
  <si>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</si>
  <si>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</si>
  <si>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</si>
  <si>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</si>
  <si>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</si>
  <si>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</si>
  <si>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</si>
  <si>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</si>
  <si>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</si>
  <si>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</si>
  <si>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</si>
  <si>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</si>
  <si>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</si>
  <si>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</si>
  <si>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</si>
  <si>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</si>
  <si>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</si>
  <si>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</si>
  <si>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</si>
  <si>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</si>
  <si>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</si>
  <si>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</si>
  <si>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</si>
  <si>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</si>
  <si>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</si>
  <si>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</si>
  <si>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</si>
  <si>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</si>
  <si>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</si>
  <si>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</si>
  <si>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</si>
  <si>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</si>
  <si>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</si>
  <si>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</si>
  <si>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COSP,, CSIR-Indian Institute of Petroleum, Haridwar Road, Mohkampur, Dehradun-248005 &gt;</t>
    </r>
  </si>
  <si>
    <r>
      <t xml:space="preserve">Contract No:  </t>
    </r>
    <r>
      <rPr>
        <b/>
        <sz val="11"/>
        <color indexed="60"/>
        <rFont val="Arial"/>
        <family val="2"/>
      </rPr>
      <t>&lt;PUR/4/21-22/454/IIP/2021/11603/KDPLK/LSPD/PO&gt;</t>
    </r>
  </si>
  <si>
    <r>
      <t>Name of Work:</t>
    </r>
    <r>
      <rPr>
        <b/>
        <sz val="11"/>
        <color indexed="60"/>
        <rFont val="Arial"/>
        <family val="2"/>
      </rPr>
      <t xml:space="preserve"> &lt;MILLIPORE ELIX Spare Parts&gt;</t>
    </r>
  </si>
  <si>
    <t>Apparatus &amp; Equiments (Consumables)</t>
  </si>
  <si>
    <t xml:space="preserve">2” RO Housing Assembly (ZF3000003) </t>
  </si>
  <si>
    <t xml:space="preserve">RO Cartridge 2” (CDRC00201) </t>
  </si>
  <si>
    <t xml:space="preserve">MX Cartridge 1 UM 10” (MX10X1X01) </t>
  </si>
  <si>
    <t xml:space="preserve">MX Cartridge 5 UM 10” (MX50X1X01) </t>
  </si>
  <si>
    <t xml:space="preserve">Progard TS2 (PR0G0T0S2) </t>
  </si>
  <si>
    <t>item4</t>
  </si>
  <si>
    <r>
      <t xml:space="preserve">Transportaton &amp; Freight Charges
 in
</t>
    </r>
    <r>
      <rPr>
        <b/>
        <sz val="11"/>
        <color indexed="10"/>
        <rFont val="Arial"/>
        <family val="2"/>
      </rPr>
      <t>Rs.      P</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</si>
</sst>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zoomScale="75" zoomScaleNormal="75" zoomScalePageLayoutView="0" workbookViewId="0" topLeftCell="A1">
      <selection activeCell="M15" sqref="M15"/>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43</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42</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49</v>
      </c>
      <c r="G11" s="56"/>
      <c r="H11" s="56"/>
      <c r="I11" s="56" t="s">
        <v>18</v>
      </c>
      <c r="J11" s="56" t="s">
        <v>19</v>
      </c>
      <c r="K11" s="56" t="s">
        <v>20</v>
      </c>
      <c r="L11" s="56" t="s">
        <v>21</v>
      </c>
      <c r="M11" s="57" t="s">
        <v>48</v>
      </c>
      <c r="N11" s="56" t="s">
        <v>50</v>
      </c>
      <c r="O11" s="56" t="s">
        <v>51</v>
      </c>
      <c r="P11" s="56" t="s">
        <v>62</v>
      </c>
      <c r="Q11" s="56" t="s">
        <v>47</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56</v>
      </c>
      <c r="C14" s="82" t="s">
        <v>25</v>
      </c>
      <c r="D14" s="66">
        <v>1</v>
      </c>
      <c r="E14" s="67" t="s">
        <v>27</v>
      </c>
      <c r="F14" s="66">
        <v>0</v>
      </c>
      <c r="G14" s="68"/>
      <c r="H14" s="69"/>
      <c r="I14" s="70" t="s">
        <v>28</v>
      </c>
      <c r="J14" s="71">
        <f>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97" t="s">
        <v>57</v>
      </c>
      <c r="C15" s="82" t="s">
        <v>31</v>
      </c>
      <c r="D15" s="66">
        <v>1</v>
      </c>
      <c r="E15" s="67" t="s">
        <v>27</v>
      </c>
      <c r="F15" s="66">
        <v>0</v>
      </c>
      <c r="G15" s="68"/>
      <c r="H15" s="68"/>
      <c r="I15" s="70" t="s">
        <v>28</v>
      </c>
      <c r="J15" s="71">
        <f>IF(I15="Less(-)",-1,1)</f>
        <v>1</v>
      </c>
      <c r="K15" s="72" t="s">
        <v>38</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9" customFormat="1" ht="32.25" customHeight="1">
      <c r="A16" s="64">
        <v>1.03</v>
      </c>
      <c r="B16" s="97" t="s">
        <v>58</v>
      </c>
      <c r="C16" s="82" t="s">
        <v>32</v>
      </c>
      <c r="D16" s="66">
        <v>1</v>
      </c>
      <c r="E16" s="67" t="s">
        <v>27</v>
      </c>
      <c r="F16" s="66">
        <v>0</v>
      </c>
      <c r="G16" s="68"/>
      <c r="H16" s="68"/>
      <c r="I16" s="70" t="s">
        <v>28</v>
      </c>
      <c r="J16" s="71">
        <f>IF(I16="Less(-)",-1,1)</f>
        <v>1</v>
      </c>
      <c r="K16" s="72" t="s">
        <v>38</v>
      </c>
      <c r="L16" s="72" t="s">
        <v>6</v>
      </c>
      <c r="M16" s="73"/>
      <c r="N16" s="80"/>
      <c r="O16" s="80"/>
      <c r="P16" s="81"/>
      <c r="Q16" s="81"/>
      <c r="R16" s="81"/>
      <c r="S16" s="75"/>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2</v>
      </c>
      <c r="IF16" s="10" t="s">
        <v>24</v>
      </c>
      <c r="IG16" s="10" t="s">
        <v>32</v>
      </c>
      <c r="IH16" s="10">
        <v>10</v>
      </c>
      <c r="II16" s="10" t="s">
        <v>27</v>
      </c>
    </row>
    <row r="17" spans="1:243" s="9" customFormat="1" ht="32.25" customHeight="1">
      <c r="A17" s="64">
        <v>1.04</v>
      </c>
      <c r="B17" s="97" t="s">
        <v>59</v>
      </c>
      <c r="C17" s="82" t="s">
        <v>61</v>
      </c>
      <c r="D17" s="66">
        <v>1</v>
      </c>
      <c r="E17" s="67" t="s">
        <v>27</v>
      </c>
      <c r="F17" s="66">
        <v>0</v>
      </c>
      <c r="G17" s="68"/>
      <c r="H17" s="68"/>
      <c r="I17" s="70" t="s">
        <v>28</v>
      </c>
      <c r="J17" s="71">
        <f>IF(I17="Less(-)",-1,1)</f>
        <v>1</v>
      </c>
      <c r="K17" s="72" t="s">
        <v>38</v>
      </c>
      <c r="L17" s="72" t="s">
        <v>6</v>
      </c>
      <c r="M17" s="73"/>
      <c r="N17" s="80"/>
      <c r="O17" s="80"/>
      <c r="P17" s="81"/>
      <c r="Q17" s="81"/>
      <c r="R17" s="81"/>
      <c r="S17" s="75"/>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total_amount_ba($B$2,$D$2,D17,F17,J17,K17,M17)*D17</f>
        <v>0</v>
      </c>
      <c r="BB17" s="78">
        <f>BA17+SUM(N17:AZ17)</f>
        <v>0</v>
      </c>
      <c r="BC17" s="65" t="str">
        <f>SpellNumber(L17,BB17)</f>
        <v>INR Zero Only</v>
      </c>
      <c r="IE17" s="10">
        <v>2</v>
      </c>
      <c r="IF17" s="10" t="s">
        <v>24</v>
      </c>
      <c r="IG17" s="10" t="s">
        <v>32</v>
      </c>
      <c r="IH17" s="10">
        <v>10</v>
      </c>
      <c r="II17" s="10" t="s">
        <v>27</v>
      </c>
    </row>
    <row r="18" spans="1:243" s="9" customFormat="1" ht="32.25" customHeight="1">
      <c r="A18" s="64">
        <v>1.05</v>
      </c>
      <c r="B18" s="97" t="s">
        <v>60</v>
      </c>
      <c r="C18" s="82" t="s">
        <v>33</v>
      </c>
      <c r="D18" s="66">
        <v>1</v>
      </c>
      <c r="E18" s="67" t="s">
        <v>27</v>
      </c>
      <c r="F18" s="66">
        <v>0</v>
      </c>
      <c r="G18" s="68"/>
      <c r="H18" s="68"/>
      <c r="I18" s="70" t="s">
        <v>28</v>
      </c>
      <c r="J18" s="71">
        <f>IF(I18="Less(-)",-1,1)</f>
        <v>1</v>
      </c>
      <c r="K18" s="72" t="s">
        <v>38</v>
      </c>
      <c r="L18" s="72" t="s">
        <v>6</v>
      </c>
      <c r="M18" s="73"/>
      <c r="N18" s="80"/>
      <c r="O18" s="80"/>
      <c r="P18" s="81"/>
      <c r="Q18" s="81"/>
      <c r="R18" s="81"/>
      <c r="S18" s="75"/>
      <c r="T18" s="75"/>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7">
        <f>total_amount_ba($B$2,$D$2,D18,F18,J18,K18,M18)*D18</f>
        <v>0</v>
      </c>
      <c r="BB18" s="78">
        <f>BA18+SUM(N18:AZ18)</f>
        <v>0</v>
      </c>
      <c r="BC18" s="65" t="str">
        <f>SpellNumber(L18,BB18)</f>
        <v>INR Zero Only</v>
      </c>
      <c r="IE18" s="10">
        <v>2</v>
      </c>
      <c r="IF18" s="10" t="s">
        <v>24</v>
      </c>
      <c r="IG18" s="10" t="s">
        <v>32</v>
      </c>
      <c r="IH18" s="10">
        <v>10</v>
      </c>
      <c r="II18" s="10" t="s">
        <v>27</v>
      </c>
    </row>
    <row r="19" spans="1:243" s="23" customFormat="1" ht="36" customHeight="1">
      <c r="A19" s="40" t="s">
        <v>34</v>
      </c>
      <c r="B19" s="41"/>
      <c r="C19" s="42"/>
      <c r="D19" s="43"/>
      <c r="E19" s="43"/>
      <c r="F19" s="43"/>
      <c r="G19" s="43"/>
      <c r="H19" s="44"/>
      <c r="I19" s="44"/>
      <c r="J19" s="44"/>
      <c r="K19" s="44"/>
      <c r="L19" s="45"/>
      <c r="P19" s="79"/>
      <c r="Q19" s="79"/>
      <c r="R19" s="79"/>
      <c r="BA19" s="63">
        <f>SUM(BA13:BA18)</f>
        <v>0</v>
      </c>
      <c r="BB19" s="63">
        <f>SUM(BB13:BB18)</f>
        <v>0</v>
      </c>
      <c r="BC19" s="39" t="str">
        <f>SpellNumber($E$2,BB19)</f>
        <v>INR Zero Only</v>
      </c>
      <c r="IE19" s="24">
        <v>4</v>
      </c>
      <c r="IF19" s="24" t="s">
        <v>30</v>
      </c>
      <c r="IG19" s="24" t="s">
        <v>33</v>
      </c>
      <c r="IH19" s="24">
        <v>10</v>
      </c>
      <c r="II19" s="24" t="s">
        <v>27</v>
      </c>
    </row>
    <row r="20" spans="1:243" s="27" customFormat="1" ht="54.75" customHeight="1" hidden="1">
      <c r="A20" s="41" t="s">
        <v>40</v>
      </c>
      <c r="B20" s="46"/>
      <c r="C20" s="25"/>
      <c r="D20" s="47"/>
      <c r="E20" s="48" t="s">
        <v>35</v>
      </c>
      <c r="F20" s="61"/>
      <c r="G20" s="49"/>
      <c r="H20" s="26"/>
      <c r="I20" s="26"/>
      <c r="J20" s="26"/>
      <c r="K20" s="50"/>
      <c r="L20" s="51"/>
      <c r="M20" s="52" t="s">
        <v>36</v>
      </c>
      <c r="O20" s="23"/>
      <c r="P20" s="23"/>
      <c r="Q20" s="23"/>
      <c r="R20" s="23"/>
      <c r="S20" s="23"/>
      <c r="BA20" s="62">
        <f>IF(ISBLANK(F20),0,IF(E20="Excess (+)",ROUND(BA19+(BA19*F20),2),IF(E20="Less (-)",ROUND(BA19+(BA19*F20*(-1)),2),0)))</f>
        <v>0</v>
      </c>
      <c r="BB20" s="53">
        <f>ROUND(BA20,0)</f>
        <v>0</v>
      </c>
      <c r="BC20" s="54" t="str">
        <f>SpellNumber(L20,BB20)</f>
        <v> Zero Only</v>
      </c>
      <c r="IE20" s="28"/>
      <c r="IF20" s="28"/>
      <c r="IG20" s="28"/>
      <c r="IH20" s="28"/>
      <c r="II20" s="28"/>
    </row>
    <row r="21" spans="1:243" s="27" customFormat="1" ht="43.5" customHeight="1">
      <c r="A21" s="40" t="s">
        <v>39</v>
      </c>
      <c r="B21" s="40"/>
      <c r="C21" s="86" t="str">
        <f>SpellNumber($E$2,BB19)</f>
        <v>INR Zero Only</v>
      </c>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8"/>
      <c r="IE21" s="28"/>
      <c r="IF21" s="28"/>
      <c r="IG21" s="28"/>
      <c r="IH21" s="28"/>
      <c r="II21" s="28"/>
    </row>
    <row r="22" spans="3:243" s="12" customFormat="1" ht="15">
      <c r="C22" s="29"/>
      <c r="D22" s="29"/>
      <c r="E22" s="29"/>
      <c r="F22" s="29"/>
      <c r="G22" s="29"/>
      <c r="H22" s="29"/>
      <c r="I22" s="29"/>
      <c r="J22" s="29"/>
      <c r="K22" s="29"/>
      <c r="L22" s="29"/>
      <c r="M22" s="29"/>
      <c r="O22" s="29"/>
      <c r="BA22" s="29"/>
      <c r="BC22" s="29"/>
      <c r="IE22" s="13"/>
      <c r="IF22" s="13"/>
      <c r="IG22" s="13"/>
      <c r="IH22" s="13"/>
      <c r="II22" s="13"/>
    </row>
  </sheetData>
  <sheetProtection password="C779" sheet="1" objects="1" selectLockedCells="1"/>
  <mergeCells count="8">
    <mergeCell ref="A9:BC9"/>
    <mergeCell ref="C21:BC21"/>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L16 L17 L13 L14 L15 L18">
      <formula1>"INR"</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8">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8">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2021-12-13T10:00:41Z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