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<sst xmlns="http://schemas.openxmlformats.org/spreadsheetml/2006/main" count="161" uniqueCount="73">
  <si>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</si>
  <si>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</si>
  <si>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</si>
  <si>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</si>
  <si>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</si>
  <si>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</si>
  <si>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</si>
  <si>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</si>
  <si>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</si>
  <si>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</si>
  <si>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</si>
  <si>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</si>
  <si>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</si>
  <si>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</si>
  <si>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</si>
  <si>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</si>
  <si>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</si>
  <si>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</si>
  <si>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</si>
  <si>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</si>
  <si>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</si>
  <si>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</si>
  <si>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</si>
  <si>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</si>
  <si>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</si>
  <si>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</si>
  <si>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</si>
  <si>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</si>
  <si>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</si>
  <si>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</si>
  <si>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</si>
  <si>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</si>
  <si>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</si>
  <si>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</si>
  <si>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</si>
  <si>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</si>
  <si>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</si>
  <si>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</si>
  <si>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</si>
  <si>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</si>
  <si>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</si>
  <si>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</si>
  <si>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</si>
  <si>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</si>
  <si>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</si>
  <si>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</si>
  <si>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</si>
  <si>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</si>
  <si>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</si>
  <si>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</si>
  <si>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</si>
  <si>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</si>
  <si>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</si>
  <si>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</si>
  <si>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</si>
  <si>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item6</t>
  </si>
  <si>
    <t>item7</t>
  </si>
  <si>
    <t>item8</t>
  </si>
  <si>
    <t>item9</t>
  </si>
  <si>
    <t>item10</t>
  </si>
  <si>
    <t xml:space="preserve">Spare Parts </t>
  </si>
  <si>
    <r>
      <t>Name of Work:</t>
    </r>
    <r>
      <rPr>
        <b/>
        <sz val="11"/>
        <color indexed="60"/>
        <rFont val="Arial"/>
        <family val="2"/>
      </rPr>
      <t xml:space="preserve"> SPARE PARTS </t>
    </r>
  </si>
  <si>
    <r>
      <t xml:space="preserve">Contract No:  </t>
    </r>
    <r>
      <rPr>
        <b/>
        <sz val="11"/>
        <color indexed="60"/>
        <rFont val="Arial"/>
        <family val="2"/>
      </rPr>
      <t>IIP/</t>
    </r>
    <r>
      <rPr>
        <b/>
        <sz val="11"/>
        <color indexed="60"/>
        <rFont val="Arial"/>
        <family val="2"/>
      </rPr>
      <t>PUR/4/23-24/1232/DHOPD/SP/PO</t>
    </r>
  </si>
  <si>
    <t>Professional IC PSU-0265-02 x (Part No. 3200004350)</t>
  </si>
  <si>
    <t>IC Pump Unit PCB (Part No.38501220)</t>
  </si>
  <si>
    <t>System PCB (Part No. 38501200)</t>
  </si>
  <si>
    <t>Actuator PCB (Part No. 38501250)</t>
  </si>
  <si>
    <t>PE/PTFE Piston Gasket Macro (Part no. 62741040)</t>
  </si>
  <si>
    <t>System PCB Extension (Part No. 38501011)</t>
  </si>
  <si>
    <t>In-Line Filter peek 2µm PE (Part No. 62821120)</t>
  </si>
  <si>
    <t>Pump Tubing PharMed OG/GB 3 Stoppers (Part No. 61826420)</t>
  </si>
  <si>
    <t>Exchange Unit Memory (Part No. 36800641)</t>
  </si>
  <si>
    <t>Aspir. Filter PE 27 µm 5x (Part No. 62821090)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</si>
</sst>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6"/>
      <color indexed="8"/>
      <name val="Times New Roman"/>
      <family val="1"/>
    </font>
    <font>
      <sz val="16"/>
      <color indexed="8"/>
      <name val="Calibri"/>
      <family val="2"/>
    </font>
    <font>
      <sz val="16"/>
      <name val="Arial"/>
      <family val="2"/>
    </font>
    <font>
      <b/>
      <sz val="16"/>
      <name val="Arial"/>
      <family val="2"/>
    </font>
    <font>
      <sz val="16"/>
      <color indexed="23"/>
      <name val="Arial"/>
      <family val="2"/>
    </font>
    <font>
      <sz val="14"/>
      <name val="Arial"/>
      <family val="2"/>
    </font>
    <font>
      <sz val="14"/>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6"/>
      <color theme="0" tint="-0.4999699890613556"/>
      <name val="Arial"/>
      <family val="2"/>
    </font>
    <font>
      <sz val="14"/>
      <color theme="1"/>
      <name val="Arial"/>
      <family val="2"/>
    </font>
    <font>
      <sz val="12"/>
      <color rgb="FF000000"/>
      <name val="Arial"/>
      <family val="2"/>
    </font>
    <font>
      <sz val="16"/>
      <color theme="1"/>
      <name val="Times New Roman"/>
      <family val="1"/>
    </font>
    <font>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top>
        <color indexed="63"/>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6">
    <xf numFmtId="0" fontId="0" fillId="0" borderId="0" xfId="0" applyFont="1" applyAlignment="1">
      <alignment/>
    </xf>
    <xf numFmtId="0" fontId="3" fillId="0" borderId="0" xfId="57" applyNumberFormat="1" applyFont="1" applyFill="1" applyBorder="1" applyAlignment="1">
      <alignment vertical="center"/>
      <protection/>
    </xf>
    <xf numFmtId="0" fontId="71" fillId="0" borderId="0" xfId="57" applyNumberFormat="1" applyFont="1" applyFill="1" applyBorder="1" applyAlignment="1" applyProtection="1">
      <alignment vertical="center"/>
      <protection locked="0"/>
    </xf>
    <xf numFmtId="0" fontId="7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71" fillId="0" borderId="0" xfId="57" applyNumberFormat="1" applyFont="1" applyFill="1" applyAlignment="1">
      <alignment vertical="top"/>
      <protection/>
    </xf>
    <xf numFmtId="0" fontId="7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1" fillId="0" borderId="0" xfId="57" applyNumberFormat="1" applyFont="1" applyFill="1" applyAlignment="1" applyProtection="1">
      <alignment vertical="top"/>
      <protection/>
    </xf>
    <xf numFmtId="0" fontId="0" fillId="0" borderId="0" xfId="57" applyNumberFormat="1" applyFill="1">
      <alignment/>
      <protection/>
    </xf>
    <xf numFmtId="0" fontId="74" fillId="0" borderId="0" xfId="57" applyNumberFormat="1" applyFont="1" applyFill="1">
      <alignment/>
      <protection/>
    </xf>
    <xf numFmtId="0" fontId="7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7" fillId="33" borderId="10" xfId="59" applyNumberFormat="1" applyFont="1" applyFill="1" applyBorder="1" applyAlignment="1" applyProtection="1">
      <alignment vertical="center" wrapText="1"/>
      <protection locked="0"/>
    </xf>
    <xf numFmtId="0" fontId="7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8" fillId="34" borderId="10" xfId="59" applyNumberFormat="1" applyFont="1" applyFill="1" applyBorder="1" applyAlignment="1">
      <alignment horizontal="center" vertical="top" wrapText="1"/>
      <protection/>
    </xf>
    <xf numFmtId="0" fontId="78" fillId="34" borderId="10" xfId="59" applyNumberFormat="1" applyFont="1" applyFill="1" applyBorder="1" applyAlignment="1">
      <alignment vertical="top" wrapText="1"/>
      <protection/>
    </xf>
    <xf numFmtId="0" fontId="79" fillId="33" borderId="10" xfId="64" applyNumberFormat="1" applyFont="1" applyFill="1" applyBorder="1" applyAlignment="1">
      <alignment horizontal="center" vertical="center"/>
    </xf>
    <xf numFmtId="0" fontId="80" fillId="0" borderId="15"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8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2"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50" fillId="0" borderId="11" xfId="57" applyNumberFormat="1" applyFont="1" applyFill="1" applyBorder="1" applyAlignment="1" applyProtection="1">
      <alignment horizontal="center" vertical="top" wrapText="1"/>
      <protection/>
    </xf>
    <xf numFmtId="0" fontId="50" fillId="0" borderId="11" xfId="57" applyNumberFormat="1" applyFont="1" applyFill="1" applyBorder="1" applyAlignment="1">
      <alignment horizontal="center" vertical="top" wrapText="1"/>
      <protection/>
    </xf>
    <xf numFmtId="0" fontId="49" fillId="0" borderId="11" xfId="59" applyNumberFormat="1" applyFont="1" applyFill="1" applyBorder="1" applyAlignment="1">
      <alignment vertical="center" wrapText="1"/>
      <protection/>
    </xf>
    <xf numFmtId="2" fontId="49" fillId="0" borderId="11" xfId="59" applyNumberFormat="1" applyFont="1" applyFill="1" applyBorder="1" applyAlignment="1">
      <alignment vertical="center" wrapText="1"/>
      <protection/>
    </xf>
    <xf numFmtId="0" fontId="49" fillId="0" borderId="11" xfId="57" applyNumberFormat="1" applyFont="1" applyFill="1" applyBorder="1" applyAlignment="1">
      <alignment horizontal="left" vertical="center" wrapText="1"/>
      <protection/>
    </xf>
    <xf numFmtId="0" fontId="50" fillId="0" borderId="11" xfId="57" applyNumberFormat="1" applyFont="1" applyFill="1" applyBorder="1" applyAlignment="1" applyProtection="1">
      <alignment horizontal="right" vertical="center" wrapText="1"/>
      <protection locked="0"/>
    </xf>
    <xf numFmtId="0" fontId="50" fillId="0" borderId="11" xfId="57" applyNumberFormat="1" applyFont="1" applyFill="1" applyBorder="1" applyAlignment="1" applyProtection="1">
      <alignment horizontal="right" vertical="center" wrapText="1"/>
      <protection/>
    </xf>
    <xf numFmtId="0" fontId="49" fillId="0" borderId="11" xfId="57" applyNumberFormat="1" applyFont="1" applyFill="1" applyBorder="1" applyAlignment="1">
      <alignment vertical="center" wrapText="1"/>
      <protection/>
    </xf>
    <xf numFmtId="0" fontId="50" fillId="0" borderId="11" xfId="57" applyNumberFormat="1" applyFont="1" applyFill="1" applyBorder="1" applyAlignment="1" applyProtection="1">
      <alignment horizontal="left" vertical="center" wrapText="1"/>
      <protection locked="0"/>
    </xf>
    <xf numFmtId="2" fontId="50" fillId="0" borderId="11" xfId="57" applyNumberFormat="1" applyFont="1" applyFill="1" applyBorder="1" applyAlignment="1" applyProtection="1">
      <alignment vertical="center" wrapText="1"/>
      <protection locked="0"/>
    </xf>
    <xf numFmtId="0" fontId="50" fillId="0" borderId="11" xfId="57" applyNumberFormat="1" applyFont="1" applyFill="1" applyBorder="1" applyAlignment="1" applyProtection="1">
      <alignment horizontal="right" vertical="top" wrapText="1"/>
      <protection locked="0"/>
    </xf>
    <xf numFmtId="0" fontId="2" fillId="35" borderId="10" xfId="57" applyNumberFormat="1" applyFont="1" applyFill="1" applyBorder="1" applyAlignment="1">
      <alignment horizontal="center" vertical="top" wrapText="1"/>
      <protection/>
    </xf>
    <xf numFmtId="0" fontId="2" fillId="0" borderId="19" xfId="59" applyNumberFormat="1" applyFont="1" applyFill="1" applyBorder="1" applyAlignment="1">
      <alignment horizontal="left" vertical="top"/>
      <protection/>
    </xf>
    <xf numFmtId="0" fontId="2" fillId="0" borderId="18"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wrapText="1"/>
      <protection/>
    </xf>
    <xf numFmtId="0" fontId="19" fillId="0" borderId="11" xfId="59" applyNumberFormat="1" applyFont="1" applyFill="1" applyBorder="1" applyAlignment="1">
      <alignment vertical="top" wrapText="1"/>
      <protection/>
    </xf>
    <xf numFmtId="172" fontId="2" fillId="0" borderId="11" xfId="59" applyNumberFormat="1" applyFont="1" applyFill="1" applyBorder="1" applyAlignment="1">
      <alignment horizontal="right" vertical="top"/>
      <protection/>
    </xf>
    <xf numFmtId="0" fontId="71" fillId="0" borderId="11" xfId="57" applyNumberFormat="1" applyFont="1" applyFill="1" applyBorder="1" applyAlignment="1">
      <alignment vertical="top"/>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49" fillId="0" borderId="11" xfId="59" applyNumberFormat="1" applyFont="1" applyFill="1" applyBorder="1" applyAlignment="1">
      <alignment horizontal="center" vertical="top" wrapText="1"/>
      <protection/>
    </xf>
    <xf numFmtId="2" fontId="50" fillId="33" borderId="11" xfId="57" applyNumberFormat="1" applyFont="1" applyFill="1" applyBorder="1" applyAlignment="1" applyProtection="1">
      <alignment horizontal="right" vertical="center" wrapText="1"/>
      <protection locked="0"/>
    </xf>
    <xf numFmtId="2" fontId="50" fillId="0" borderId="11" xfId="59" applyNumberFormat="1" applyFont="1" applyFill="1" applyBorder="1" applyAlignment="1">
      <alignment horizontal="right" vertical="center" wrapText="1"/>
      <protection/>
    </xf>
    <xf numFmtId="2" fontId="50" fillId="0" borderId="11" xfId="58" applyNumberFormat="1" applyFont="1" applyFill="1" applyBorder="1" applyAlignment="1">
      <alignment horizontal="right" vertical="center" wrapText="1"/>
      <protection/>
    </xf>
    <xf numFmtId="0" fontId="49" fillId="0" borderId="11" xfId="57" applyNumberFormat="1" applyFont="1" applyFill="1" applyBorder="1" applyAlignment="1">
      <alignment vertical="top" wrapText="1"/>
      <protection/>
    </xf>
    <xf numFmtId="0" fontId="82" fillId="0" borderId="11" xfId="57" applyNumberFormat="1" applyFont="1" applyFill="1" applyBorder="1" applyAlignment="1">
      <alignment vertical="top" wrapText="1"/>
      <protection/>
    </xf>
    <xf numFmtId="2" fontId="52" fillId="0" borderId="11" xfId="59" applyNumberFormat="1" applyFont="1" applyFill="1" applyBorder="1" applyAlignment="1">
      <alignment vertical="center" wrapText="1"/>
      <protection/>
    </xf>
    <xf numFmtId="0" fontId="83" fillId="0" borderId="11" xfId="0" applyFont="1" applyFill="1" applyBorder="1" applyAlignment="1">
      <alignment vertical="top" wrapText="1"/>
    </xf>
    <xf numFmtId="0" fontId="84" fillId="0" borderId="11" xfId="59" applyNumberFormat="1" applyFont="1" applyFill="1" applyBorder="1" applyAlignment="1">
      <alignment horizontal="left" vertical="center" wrapText="1"/>
      <protection/>
    </xf>
    <xf numFmtId="0" fontId="85" fillId="0" borderId="11" xfId="0" applyFont="1" applyFill="1" applyBorder="1" applyAlignment="1">
      <alignment vertical="top" wrapText="1"/>
    </xf>
    <xf numFmtId="0" fontId="86" fillId="0" borderId="11" xfId="0" applyFont="1" applyFill="1" applyBorder="1" applyAlignment="1">
      <alignment horizontal="justify" vertical="top" wrapText="1"/>
    </xf>
    <xf numFmtId="0" fontId="86" fillId="0" borderId="11"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7"/>
  <sheetViews>
    <sheetView showGridLines="0" view="pageBreakPreview" zoomScale="60" zoomScaleNormal="75" zoomScalePageLayoutView="0" workbookViewId="0" topLeftCell="A1">
      <selection activeCell="M21" sqref="M21"/>
    </sheetView>
  </sheetViews>
  <sheetFormatPr defaultColWidth="9.140625" defaultRowHeight="15"/>
  <cols>
    <col min="1" max="1" width="15.28125" style="26" customWidth="1"/>
    <col min="2" max="2" width="59.28125" style="26" customWidth="1"/>
    <col min="3" max="3" width="12.00390625" style="26" customWidth="1"/>
    <col min="4" max="4" width="12.421875" style="26" customWidth="1"/>
    <col min="5" max="5" width="11.00390625" style="26" customWidth="1"/>
    <col min="6" max="6" width="15.140625" style="26" hidden="1" customWidth="1"/>
    <col min="7" max="7" width="14.140625" style="26" hidden="1" customWidth="1"/>
    <col min="8" max="8" width="13.8515625" style="26" hidden="1" customWidth="1"/>
    <col min="9" max="10" width="12.140625" style="26" hidden="1" customWidth="1"/>
    <col min="11" max="11" width="19.57421875" style="26" hidden="1" customWidth="1"/>
    <col min="12" max="12" width="14.28125" style="26" hidden="1" customWidth="1"/>
    <col min="13" max="13" width="17.8515625" style="26" customWidth="1"/>
    <col min="14" max="14" width="13.7109375" style="45" hidden="1" customWidth="1"/>
    <col min="15" max="15" width="12.28125" style="26" customWidth="1"/>
    <col min="16" max="16" width="13.57421875" style="26" customWidth="1"/>
    <col min="17" max="17" width="13.8515625" style="26" customWidth="1"/>
    <col min="18" max="18" width="13.28125" style="26" customWidth="1"/>
    <col min="19" max="20" width="12.28125" style="26" hidden="1" customWidth="1"/>
    <col min="21" max="21" width="15.421875" style="26" hidden="1" customWidth="1"/>
    <col min="22" max="22" width="13.7109375" style="26" hidden="1" customWidth="1"/>
    <col min="23" max="23" width="13.57421875" style="26" hidden="1" customWidth="1"/>
    <col min="24" max="24" width="11.28125" style="26" hidden="1" customWidth="1"/>
    <col min="25" max="25" width="12.57421875" style="26" hidden="1" customWidth="1"/>
    <col min="26" max="26" width="12.28125" style="26" hidden="1" customWidth="1"/>
    <col min="27" max="51" width="9.140625" style="26" hidden="1" customWidth="1"/>
    <col min="52" max="52" width="10.28125" style="26" hidden="1" customWidth="1"/>
    <col min="53" max="53" width="18.421875" style="26" customWidth="1"/>
    <col min="54" max="54" width="19.8515625" style="26"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69" t="str">
        <f>B2&amp;" BoQ"</f>
        <v>Item Wise BoQ</v>
      </c>
      <c r="B1" s="69"/>
      <c r="C1" s="69"/>
      <c r="D1" s="69"/>
      <c r="E1" s="69"/>
      <c r="F1" s="69"/>
      <c r="G1" s="69"/>
      <c r="H1" s="69"/>
      <c r="I1" s="69"/>
      <c r="J1" s="69"/>
      <c r="K1" s="69"/>
      <c r="L1" s="69"/>
      <c r="O1" s="2"/>
      <c r="P1" s="2"/>
      <c r="Q1" s="3"/>
      <c r="IE1" s="3"/>
      <c r="IF1" s="3"/>
      <c r="IG1" s="3"/>
      <c r="IH1" s="3"/>
      <c r="II1" s="3"/>
    </row>
    <row r="2" spans="1:17" s="1" customFormat="1" ht="25.5" customHeight="1" hidden="1">
      <c r="A2" s="28" t="s">
        <v>3</v>
      </c>
      <c r="B2" s="28" t="s">
        <v>34</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70" t="s">
        <v>51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6"/>
      <c r="IF4" s="6"/>
      <c r="IG4" s="6"/>
      <c r="IH4" s="6"/>
      <c r="II4" s="6"/>
    </row>
    <row r="5" spans="1:243" s="5" customFormat="1" ht="30"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6"/>
      <c r="IF5" s="6"/>
      <c r="IG5" s="6"/>
      <c r="IH5" s="6"/>
      <c r="II5" s="6"/>
    </row>
    <row r="6" spans="1:243" s="5" customFormat="1" ht="30" customHeight="1">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6"/>
      <c r="IF6" s="6"/>
      <c r="IG6" s="6"/>
      <c r="IH6" s="6"/>
      <c r="II6" s="6"/>
    </row>
    <row r="7" spans="1:243" s="5" customFormat="1" ht="29.25" customHeight="1" hidden="1">
      <c r="A7" s="72" t="s">
        <v>8</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6"/>
      <c r="IF7" s="6"/>
      <c r="IG7" s="6"/>
      <c r="IH7" s="6"/>
      <c r="II7" s="6"/>
    </row>
    <row r="8" spans="1:243" s="7" customFormat="1" ht="58.5" customHeight="1">
      <c r="A8" s="29" t="s">
        <v>40</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63" t="s">
        <v>39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6" t="s">
        <v>15</v>
      </c>
      <c r="C11" s="46" t="s">
        <v>1</v>
      </c>
      <c r="D11" s="46" t="s">
        <v>16</v>
      </c>
      <c r="E11" s="46" t="s">
        <v>17</v>
      </c>
      <c r="F11" s="46" t="s">
        <v>47</v>
      </c>
      <c r="G11" s="46"/>
      <c r="H11" s="46"/>
      <c r="I11" s="46" t="s">
        <v>18</v>
      </c>
      <c r="J11" s="46" t="s">
        <v>19</v>
      </c>
      <c r="K11" s="46" t="s">
        <v>20</v>
      </c>
      <c r="L11" s="46" t="s">
        <v>21</v>
      </c>
      <c r="M11" s="47" t="s">
        <v>46</v>
      </c>
      <c r="N11" s="46" t="s">
        <v>48</v>
      </c>
      <c r="O11" s="46" t="s">
        <v>49</v>
      </c>
      <c r="P11" s="46" t="s">
        <v>45</v>
      </c>
      <c r="Q11" s="46" t="s">
        <v>44</v>
      </c>
      <c r="R11" s="46" t="s">
        <v>43</v>
      </c>
      <c r="S11" s="46" t="s">
        <v>22</v>
      </c>
      <c r="T11" s="46" t="s">
        <v>23</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42</v>
      </c>
      <c r="BB11" s="48" t="s">
        <v>41</v>
      </c>
      <c r="BC11" s="49" t="s">
        <v>38</v>
      </c>
      <c r="IE11" s="13"/>
      <c r="IF11" s="13"/>
      <c r="IG11" s="13"/>
      <c r="IH11" s="13"/>
      <c r="II11" s="13"/>
    </row>
    <row r="12" spans="1:243" s="12" customFormat="1" ht="15">
      <c r="A12" s="11">
        <v>1</v>
      </c>
      <c r="B12" s="88">
        <v>2</v>
      </c>
      <c r="C12" s="88">
        <v>3</v>
      </c>
      <c r="D12" s="88">
        <v>4</v>
      </c>
      <c r="E12" s="88">
        <v>5</v>
      </c>
      <c r="F12" s="88">
        <v>6</v>
      </c>
      <c r="G12" s="88">
        <v>7</v>
      </c>
      <c r="H12" s="88">
        <v>8</v>
      </c>
      <c r="I12" s="88">
        <v>9</v>
      </c>
      <c r="J12" s="88">
        <v>10</v>
      </c>
      <c r="K12" s="88">
        <v>11</v>
      </c>
      <c r="L12" s="88">
        <v>12</v>
      </c>
      <c r="M12" s="88">
        <v>7</v>
      </c>
      <c r="N12" s="88">
        <v>8</v>
      </c>
      <c r="O12" s="88">
        <v>9</v>
      </c>
      <c r="P12" s="88">
        <v>10</v>
      </c>
      <c r="Q12" s="88">
        <v>11</v>
      </c>
      <c r="R12" s="88">
        <v>12</v>
      </c>
      <c r="S12" s="88">
        <v>19</v>
      </c>
      <c r="T12" s="88">
        <v>20</v>
      </c>
      <c r="U12" s="88">
        <v>21</v>
      </c>
      <c r="V12" s="88">
        <v>22</v>
      </c>
      <c r="W12" s="88">
        <v>23</v>
      </c>
      <c r="X12" s="88">
        <v>24</v>
      </c>
      <c r="Y12" s="88">
        <v>25</v>
      </c>
      <c r="Z12" s="88">
        <v>26</v>
      </c>
      <c r="AA12" s="88">
        <v>27</v>
      </c>
      <c r="AB12" s="88">
        <v>28</v>
      </c>
      <c r="AC12" s="88">
        <v>29</v>
      </c>
      <c r="AD12" s="88">
        <v>30</v>
      </c>
      <c r="AE12" s="88">
        <v>31</v>
      </c>
      <c r="AF12" s="88">
        <v>32</v>
      </c>
      <c r="AG12" s="88">
        <v>33</v>
      </c>
      <c r="AH12" s="88">
        <v>34</v>
      </c>
      <c r="AI12" s="88">
        <v>35</v>
      </c>
      <c r="AJ12" s="88">
        <v>36</v>
      </c>
      <c r="AK12" s="88">
        <v>37</v>
      </c>
      <c r="AL12" s="88">
        <v>38</v>
      </c>
      <c r="AM12" s="88">
        <v>39</v>
      </c>
      <c r="AN12" s="88">
        <v>40</v>
      </c>
      <c r="AO12" s="88">
        <v>41</v>
      </c>
      <c r="AP12" s="88">
        <v>42</v>
      </c>
      <c r="AQ12" s="88">
        <v>43</v>
      </c>
      <c r="AR12" s="88">
        <v>44</v>
      </c>
      <c r="AS12" s="88">
        <v>45</v>
      </c>
      <c r="AT12" s="88">
        <v>46</v>
      </c>
      <c r="AU12" s="88">
        <v>47</v>
      </c>
      <c r="AV12" s="88">
        <v>48</v>
      </c>
      <c r="AW12" s="88">
        <v>49</v>
      </c>
      <c r="AX12" s="88">
        <v>50</v>
      </c>
      <c r="AY12" s="88">
        <v>51</v>
      </c>
      <c r="AZ12" s="88">
        <v>52</v>
      </c>
      <c r="BA12" s="88">
        <v>13</v>
      </c>
      <c r="BB12" s="88">
        <v>14</v>
      </c>
      <c r="BC12" s="88">
        <v>15</v>
      </c>
      <c r="IE12" s="13"/>
      <c r="IF12" s="13"/>
      <c r="IG12" s="13"/>
      <c r="IH12" s="13"/>
      <c r="II12" s="13"/>
    </row>
    <row r="13" spans="1:243" s="17" customFormat="1" ht="22.5" customHeight="1">
      <c r="A13" s="30">
        <v>1</v>
      </c>
      <c r="B13" s="98" t="s">
        <v>60</v>
      </c>
      <c r="C13" s="31"/>
      <c r="D13" s="32"/>
      <c r="E13" s="15"/>
      <c r="F13" s="32"/>
      <c r="G13" s="16"/>
      <c r="H13" s="16"/>
      <c r="I13" s="33"/>
      <c r="K13" s="18"/>
      <c r="L13" s="18"/>
      <c r="M13" s="19"/>
      <c r="N13" s="62"/>
      <c r="O13" s="60"/>
      <c r="P13" s="61"/>
      <c r="Q13" s="62"/>
      <c r="R13" s="62"/>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99"/>
      <c r="BB13" s="99"/>
      <c r="BC13" s="34"/>
      <c r="IE13" s="100">
        <v>1</v>
      </c>
      <c r="IF13" s="100" t="s">
        <v>24</v>
      </c>
      <c r="IG13" s="100" t="s">
        <v>25</v>
      </c>
      <c r="IH13" s="100">
        <v>10</v>
      </c>
      <c r="II13" s="100" t="s">
        <v>26</v>
      </c>
    </row>
    <row r="14" spans="1:243" s="17" customFormat="1" ht="41.25" customHeight="1">
      <c r="A14" s="30">
        <v>1.01</v>
      </c>
      <c r="B14" s="113" t="s">
        <v>63</v>
      </c>
      <c r="C14" s="112" t="s">
        <v>25</v>
      </c>
      <c r="D14" s="111">
        <v>1</v>
      </c>
      <c r="E14" s="54" t="s">
        <v>50</v>
      </c>
      <c r="F14" s="53">
        <v>0</v>
      </c>
      <c r="G14" s="55"/>
      <c r="H14" s="56"/>
      <c r="I14" s="57" t="s">
        <v>28</v>
      </c>
      <c r="J14" s="58">
        <f aca="true" t="shared" si="0" ref="J14:J22">IF(I14="Less(-)",-1,1)</f>
        <v>1</v>
      </c>
      <c r="K14" s="59" t="s">
        <v>35</v>
      </c>
      <c r="L14" s="59" t="s">
        <v>6</v>
      </c>
      <c r="M14" s="101"/>
      <c r="N14" s="62"/>
      <c r="O14" s="60"/>
      <c r="P14" s="61"/>
      <c r="Q14" s="62"/>
      <c r="R14" s="62"/>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02">
        <f aca="true" t="shared" si="1" ref="BA14:BA22">total_amount_ba($B$2,$D$2,D14,F14,J14,K14,M14)*D14</f>
        <v>0</v>
      </c>
      <c r="BB14" s="103">
        <f aca="true" t="shared" si="2" ref="BB14:BB22">BA14+SUM(N14:AZ14)</f>
        <v>0</v>
      </c>
      <c r="BC14" s="52" t="str">
        <f aca="true" t="shared" si="3" ref="BC14:BC22">SpellNumber(L14,BB14)</f>
        <v>INR Zero Only</v>
      </c>
      <c r="IE14" s="100"/>
      <c r="IF14" s="100"/>
      <c r="IG14" s="100"/>
      <c r="IH14" s="100"/>
      <c r="II14" s="100"/>
    </row>
    <row r="15" spans="1:243" s="17" customFormat="1" ht="37.5" customHeight="1">
      <c r="A15" s="30">
        <v>1.02</v>
      </c>
      <c r="B15" s="114" t="s">
        <v>64</v>
      </c>
      <c r="C15" s="112" t="s">
        <v>52</v>
      </c>
      <c r="D15" s="111">
        <v>2</v>
      </c>
      <c r="E15" s="54" t="s">
        <v>50</v>
      </c>
      <c r="F15" s="53">
        <v>0</v>
      </c>
      <c r="G15" s="55"/>
      <c r="H15" s="56"/>
      <c r="I15" s="57" t="s">
        <v>28</v>
      </c>
      <c r="J15" s="58">
        <f t="shared" si="0"/>
        <v>1</v>
      </c>
      <c r="K15" s="59" t="s">
        <v>35</v>
      </c>
      <c r="L15" s="59" t="s">
        <v>6</v>
      </c>
      <c r="M15" s="101"/>
      <c r="N15" s="62"/>
      <c r="O15" s="60"/>
      <c r="P15" s="61"/>
      <c r="Q15" s="62"/>
      <c r="R15" s="62"/>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02">
        <f t="shared" si="1"/>
        <v>0</v>
      </c>
      <c r="BB15" s="103">
        <f t="shared" si="2"/>
        <v>0</v>
      </c>
      <c r="BC15" s="52" t="str">
        <f t="shared" si="3"/>
        <v>INR Zero Only</v>
      </c>
      <c r="IE15" s="100"/>
      <c r="IF15" s="100"/>
      <c r="IG15" s="100"/>
      <c r="IH15" s="100"/>
      <c r="II15" s="100"/>
    </row>
    <row r="16" spans="1:243" s="17" customFormat="1" ht="43.5" customHeight="1">
      <c r="A16" s="30">
        <v>1.03</v>
      </c>
      <c r="B16" s="114" t="s">
        <v>65</v>
      </c>
      <c r="C16" s="112" t="s">
        <v>53</v>
      </c>
      <c r="D16" s="111">
        <v>1</v>
      </c>
      <c r="E16" s="54" t="s">
        <v>50</v>
      </c>
      <c r="F16" s="53">
        <v>0</v>
      </c>
      <c r="G16" s="55"/>
      <c r="H16" s="56"/>
      <c r="I16" s="57" t="s">
        <v>28</v>
      </c>
      <c r="J16" s="58">
        <f t="shared" si="0"/>
        <v>1</v>
      </c>
      <c r="K16" s="59" t="s">
        <v>35</v>
      </c>
      <c r="L16" s="59" t="s">
        <v>6</v>
      </c>
      <c r="M16" s="101"/>
      <c r="N16" s="62"/>
      <c r="O16" s="60"/>
      <c r="P16" s="61"/>
      <c r="Q16" s="62"/>
      <c r="R16" s="62"/>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02">
        <f t="shared" si="1"/>
        <v>0</v>
      </c>
      <c r="BB16" s="103">
        <f t="shared" si="2"/>
        <v>0</v>
      </c>
      <c r="BC16" s="52" t="str">
        <f t="shared" si="3"/>
        <v>INR Zero Only</v>
      </c>
      <c r="IE16" s="100"/>
      <c r="IF16" s="100"/>
      <c r="IG16" s="100"/>
      <c r="IH16" s="100"/>
      <c r="II16" s="100"/>
    </row>
    <row r="17" spans="1:243" s="17" customFormat="1" ht="38.25" customHeight="1">
      <c r="A17" s="30">
        <v>1.04</v>
      </c>
      <c r="B17" s="114" t="s">
        <v>66</v>
      </c>
      <c r="C17" s="112" t="s">
        <v>54</v>
      </c>
      <c r="D17" s="111">
        <v>2</v>
      </c>
      <c r="E17" s="54" t="s">
        <v>50</v>
      </c>
      <c r="F17" s="53">
        <v>0</v>
      </c>
      <c r="G17" s="55"/>
      <c r="H17" s="56"/>
      <c r="I17" s="57" t="s">
        <v>28</v>
      </c>
      <c r="J17" s="58">
        <f t="shared" si="0"/>
        <v>1</v>
      </c>
      <c r="K17" s="59" t="s">
        <v>35</v>
      </c>
      <c r="L17" s="59" t="s">
        <v>6</v>
      </c>
      <c r="M17" s="101"/>
      <c r="N17" s="62"/>
      <c r="O17" s="60"/>
      <c r="P17" s="61"/>
      <c r="Q17" s="62"/>
      <c r="R17" s="62"/>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02">
        <f t="shared" si="1"/>
        <v>0</v>
      </c>
      <c r="BB17" s="103">
        <f t="shared" si="2"/>
        <v>0</v>
      </c>
      <c r="BC17" s="52" t="str">
        <f t="shared" si="3"/>
        <v>INR Zero Only</v>
      </c>
      <c r="IE17" s="100"/>
      <c r="IF17" s="100"/>
      <c r="IG17" s="100"/>
      <c r="IH17" s="100"/>
      <c r="II17" s="100"/>
    </row>
    <row r="18" spans="1:243" s="17" customFormat="1" ht="44.25" customHeight="1">
      <c r="A18" s="30">
        <v>1.05</v>
      </c>
      <c r="B18" s="114" t="s">
        <v>67</v>
      </c>
      <c r="C18" s="112" t="s">
        <v>30</v>
      </c>
      <c r="D18" s="111">
        <v>2</v>
      </c>
      <c r="E18" s="54" t="s">
        <v>50</v>
      </c>
      <c r="F18" s="53">
        <v>0</v>
      </c>
      <c r="G18" s="55"/>
      <c r="H18" s="56"/>
      <c r="I18" s="57" t="s">
        <v>28</v>
      </c>
      <c r="J18" s="58">
        <f t="shared" si="0"/>
        <v>1</v>
      </c>
      <c r="K18" s="59" t="s">
        <v>35</v>
      </c>
      <c r="L18" s="59" t="s">
        <v>6</v>
      </c>
      <c r="M18" s="101"/>
      <c r="N18" s="62"/>
      <c r="O18" s="60"/>
      <c r="P18" s="61"/>
      <c r="Q18" s="62"/>
      <c r="R18" s="62"/>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02">
        <f t="shared" si="1"/>
        <v>0</v>
      </c>
      <c r="BB18" s="103">
        <f t="shared" si="2"/>
        <v>0</v>
      </c>
      <c r="BC18" s="52" t="str">
        <f t="shared" si="3"/>
        <v>INR Zero Only</v>
      </c>
      <c r="IE18" s="100"/>
      <c r="IF18" s="100"/>
      <c r="IG18" s="100"/>
      <c r="IH18" s="100"/>
      <c r="II18" s="100"/>
    </row>
    <row r="19" spans="1:243" s="17" customFormat="1" ht="37.5" customHeight="1">
      <c r="A19" s="30">
        <v>1.06</v>
      </c>
      <c r="B19" s="114" t="s">
        <v>68</v>
      </c>
      <c r="C19" s="112" t="s">
        <v>55</v>
      </c>
      <c r="D19" s="111">
        <v>1</v>
      </c>
      <c r="E19" s="54" t="s">
        <v>50</v>
      </c>
      <c r="F19" s="53">
        <v>0</v>
      </c>
      <c r="G19" s="55"/>
      <c r="H19" s="56"/>
      <c r="I19" s="57" t="s">
        <v>28</v>
      </c>
      <c r="J19" s="58">
        <f t="shared" si="0"/>
        <v>1</v>
      </c>
      <c r="K19" s="59" t="s">
        <v>35</v>
      </c>
      <c r="L19" s="59" t="s">
        <v>6</v>
      </c>
      <c r="M19" s="101"/>
      <c r="N19" s="62"/>
      <c r="O19" s="60"/>
      <c r="P19" s="61"/>
      <c r="Q19" s="62"/>
      <c r="R19" s="62"/>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02">
        <f t="shared" si="1"/>
        <v>0</v>
      </c>
      <c r="BB19" s="103">
        <f t="shared" si="2"/>
        <v>0</v>
      </c>
      <c r="BC19" s="52" t="str">
        <f t="shared" si="3"/>
        <v>INR Zero Only</v>
      </c>
      <c r="IE19" s="100"/>
      <c r="IF19" s="100"/>
      <c r="IG19" s="100"/>
      <c r="IH19" s="100"/>
      <c r="II19" s="100"/>
    </row>
    <row r="20" spans="1:243" s="17" customFormat="1" ht="48" customHeight="1">
      <c r="A20" s="30">
        <v>1.07</v>
      </c>
      <c r="B20" s="114" t="s">
        <v>69</v>
      </c>
      <c r="C20" s="112" t="s">
        <v>56</v>
      </c>
      <c r="D20" s="111">
        <v>1</v>
      </c>
      <c r="E20" s="54" t="s">
        <v>50</v>
      </c>
      <c r="F20" s="53">
        <v>0</v>
      </c>
      <c r="G20" s="55"/>
      <c r="H20" s="56"/>
      <c r="I20" s="57" t="s">
        <v>28</v>
      </c>
      <c r="J20" s="58">
        <f t="shared" si="0"/>
        <v>1</v>
      </c>
      <c r="K20" s="59" t="s">
        <v>35</v>
      </c>
      <c r="L20" s="59" t="s">
        <v>6</v>
      </c>
      <c r="M20" s="101"/>
      <c r="N20" s="62"/>
      <c r="O20" s="60"/>
      <c r="P20" s="61"/>
      <c r="Q20" s="62"/>
      <c r="R20" s="62"/>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02">
        <f t="shared" si="1"/>
        <v>0</v>
      </c>
      <c r="BB20" s="103">
        <f t="shared" si="2"/>
        <v>0</v>
      </c>
      <c r="BC20" s="52" t="str">
        <f t="shared" si="3"/>
        <v>INR Zero Only</v>
      </c>
      <c r="IE20" s="100"/>
      <c r="IF20" s="100"/>
      <c r="IG20" s="100"/>
      <c r="IH20" s="100"/>
      <c r="II20" s="100"/>
    </row>
    <row r="21" spans="1:243" s="17" customFormat="1" ht="42" customHeight="1">
      <c r="A21" s="30">
        <v>1.08</v>
      </c>
      <c r="B21" s="114" t="s">
        <v>70</v>
      </c>
      <c r="C21" s="112" t="s">
        <v>57</v>
      </c>
      <c r="D21" s="111">
        <v>2</v>
      </c>
      <c r="E21" s="54" t="s">
        <v>50</v>
      </c>
      <c r="F21" s="53">
        <v>0</v>
      </c>
      <c r="G21" s="55"/>
      <c r="H21" s="56"/>
      <c r="I21" s="57" t="s">
        <v>28</v>
      </c>
      <c r="J21" s="58">
        <f t="shared" si="0"/>
        <v>1</v>
      </c>
      <c r="K21" s="59" t="s">
        <v>35</v>
      </c>
      <c r="L21" s="59" t="s">
        <v>6</v>
      </c>
      <c r="M21" s="101"/>
      <c r="N21" s="62"/>
      <c r="O21" s="60"/>
      <c r="P21" s="61"/>
      <c r="Q21" s="62"/>
      <c r="R21" s="62"/>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02">
        <f t="shared" si="1"/>
        <v>0</v>
      </c>
      <c r="BB21" s="103">
        <f t="shared" si="2"/>
        <v>0</v>
      </c>
      <c r="BC21" s="52" t="str">
        <f t="shared" si="3"/>
        <v>INR Zero Only</v>
      </c>
      <c r="IE21" s="100"/>
      <c r="IF21" s="100"/>
      <c r="IG21" s="100"/>
      <c r="IH21" s="100"/>
      <c r="II21" s="100"/>
    </row>
    <row r="22" spans="1:243" s="17" customFormat="1" ht="38.25" customHeight="1">
      <c r="A22" s="30">
        <v>1.09</v>
      </c>
      <c r="B22" s="114" t="s">
        <v>71</v>
      </c>
      <c r="C22" s="112" t="s">
        <v>58</v>
      </c>
      <c r="D22" s="111">
        <v>1</v>
      </c>
      <c r="E22" s="54" t="s">
        <v>50</v>
      </c>
      <c r="F22" s="53">
        <v>0</v>
      </c>
      <c r="G22" s="55"/>
      <c r="H22" s="56"/>
      <c r="I22" s="57" t="s">
        <v>28</v>
      </c>
      <c r="J22" s="58">
        <f t="shared" si="0"/>
        <v>1</v>
      </c>
      <c r="K22" s="59" t="s">
        <v>35</v>
      </c>
      <c r="L22" s="59" t="s">
        <v>6</v>
      </c>
      <c r="M22" s="101"/>
      <c r="N22" s="62"/>
      <c r="O22" s="60"/>
      <c r="P22" s="61"/>
      <c r="Q22" s="62"/>
      <c r="R22" s="62"/>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02">
        <f t="shared" si="1"/>
        <v>0</v>
      </c>
      <c r="BB22" s="103">
        <f t="shared" si="2"/>
        <v>0</v>
      </c>
      <c r="BC22" s="52" t="str">
        <f t="shared" si="3"/>
        <v>INR Zero Only</v>
      </c>
      <c r="IE22" s="100"/>
      <c r="IF22" s="100"/>
      <c r="IG22" s="100"/>
      <c r="IH22" s="100"/>
      <c r="II22" s="100"/>
    </row>
    <row r="23" spans="1:243" s="108" customFormat="1" ht="45.75" customHeight="1">
      <c r="A23" s="104">
        <v>1.1</v>
      </c>
      <c r="B23" s="115" t="s">
        <v>72</v>
      </c>
      <c r="C23" s="112" t="s">
        <v>59</v>
      </c>
      <c r="D23" s="110">
        <v>1</v>
      </c>
      <c r="E23" s="81" t="s">
        <v>50</v>
      </c>
      <c r="F23" s="80">
        <v>0</v>
      </c>
      <c r="G23" s="82"/>
      <c r="H23" s="83"/>
      <c r="I23" s="79" t="s">
        <v>28</v>
      </c>
      <c r="J23" s="84">
        <f>IF(I23="Less(-)",-1,1)</f>
        <v>1</v>
      </c>
      <c r="K23" s="85" t="s">
        <v>35</v>
      </c>
      <c r="L23" s="85" t="s">
        <v>6</v>
      </c>
      <c r="M23" s="105"/>
      <c r="N23" s="87"/>
      <c r="O23" s="86"/>
      <c r="P23" s="77"/>
      <c r="Q23" s="87"/>
      <c r="R23" s="87"/>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106">
        <f>total_amount_ba($B$2,$D$2,D23,F23,J23,K23,M23)*D23</f>
        <v>0</v>
      </c>
      <c r="BB23" s="107">
        <f>BA23+SUM(N23:AZ23)</f>
        <v>0</v>
      </c>
      <c r="BC23" s="79" t="str">
        <f>SpellNumber(L23,BB23)</f>
        <v>INR Zero Only</v>
      </c>
      <c r="IE23" s="109"/>
      <c r="IF23" s="109"/>
      <c r="IG23" s="109"/>
      <c r="IH23" s="109"/>
      <c r="II23" s="109"/>
    </row>
    <row r="24" spans="1:243" s="20" customFormat="1" ht="34.5" customHeight="1">
      <c r="A24" s="89" t="s">
        <v>31</v>
      </c>
      <c r="B24" s="90"/>
      <c r="C24" s="91"/>
      <c r="D24" s="92"/>
      <c r="E24" s="92"/>
      <c r="F24" s="92"/>
      <c r="G24" s="92"/>
      <c r="H24" s="93"/>
      <c r="I24" s="93"/>
      <c r="J24" s="93"/>
      <c r="K24" s="93"/>
      <c r="L24" s="94"/>
      <c r="P24" s="95"/>
      <c r="Q24" s="95"/>
      <c r="R24" s="95"/>
      <c r="BA24" s="96">
        <f>SUM(BA13:BA23)</f>
        <v>0</v>
      </c>
      <c r="BB24" s="96">
        <f>SUM(BB13:BB23)</f>
        <v>0</v>
      </c>
      <c r="BC24" s="97" t="str">
        <f>SpellNumber($E$2,BB24)</f>
        <v>INR Zero Only</v>
      </c>
      <c r="IE24" s="21">
        <v>4</v>
      </c>
      <c r="IF24" s="21" t="s">
        <v>29</v>
      </c>
      <c r="IG24" s="21" t="s">
        <v>30</v>
      </c>
      <c r="IH24" s="21">
        <v>10</v>
      </c>
      <c r="II24" s="21" t="s">
        <v>27</v>
      </c>
    </row>
    <row r="25" spans="1:243" s="24" customFormat="1" ht="54.75" customHeight="1" hidden="1">
      <c r="A25" s="36" t="s">
        <v>37</v>
      </c>
      <c r="B25" s="35"/>
      <c r="C25" s="22"/>
      <c r="D25" s="37"/>
      <c r="E25" s="38" t="s">
        <v>32</v>
      </c>
      <c r="F25" s="50"/>
      <c r="G25" s="39"/>
      <c r="H25" s="23"/>
      <c r="I25" s="23"/>
      <c r="J25" s="23"/>
      <c r="K25" s="40"/>
      <c r="L25" s="41"/>
      <c r="M25" s="42" t="s">
        <v>33</v>
      </c>
      <c r="O25" s="20"/>
      <c r="P25" s="20"/>
      <c r="Q25" s="20"/>
      <c r="R25" s="20"/>
      <c r="S25" s="20"/>
      <c r="BA25" s="51">
        <f>IF(ISBLANK(F25),0,IF(E25="Excess (+)",ROUND(BA24+(BA24*F25),2),IF(E25="Less (-)",ROUND(BA24+(BA24*F25*(-1)),2),0)))</f>
        <v>0</v>
      </c>
      <c r="BB25" s="43">
        <f>ROUND(BA25,0)</f>
        <v>0</v>
      </c>
      <c r="BC25" s="44" t="str">
        <f>SpellNumber(L25,BB25)</f>
        <v> Zero Only</v>
      </c>
      <c r="IE25" s="25"/>
      <c r="IF25" s="25"/>
      <c r="IG25" s="25"/>
      <c r="IH25" s="25"/>
      <c r="II25" s="25"/>
    </row>
    <row r="26" spans="1:243" s="24" customFormat="1" ht="33.75" customHeight="1">
      <c r="A26" s="35" t="s">
        <v>36</v>
      </c>
      <c r="B26" s="12"/>
      <c r="C26" s="66" t="str">
        <f>SpellNumber($E$2,BB24)</f>
        <v>INR Zero Only</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E26" s="25"/>
      <c r="IF26" s="25"/>
      <c r="IG26" s="25"/>
      <c r="IH26" s="25"/>
      <c r="II26" s="25"/>
    </row>
    <row r="27" spans="2:243" s="12" customFormat="1" ht="15">
      <c r="B27" s="26"/>
      <c r="C27" s="26"/>
      <c r="D27" s="26"/>
      <c r="E27" s="26"/>
      <c r="F27" s="26"/>
      <c r="G27" s="26"/>
      <c r="H27" s="26"/>
      <c r="I27" s="26"/>
      <c r="J27" s="26"/>
      <c r="K27" s="26"/>
      <c r="L27" s="26"/>
      <c r="M27" s="26"/>
      <c r="O27" s="26"/>
      <c r="BA27" s="26"/>
      <c r="BC27" s="26"/>
      <c r="IE27" s="13"/>
      <c r="IF27" s="13"/>
      <c r="IG27" s="13"/>
      <c r="IH27" s="13"/>
      <c r="II27" s="13"/>
    </row>
  </sheetData>
  <sheetProtection password="E491" sheet="1" selectLockedCells="1"/>
  <mergeCells count="8">
    <mergeCell ref="A9:BC9"/>
    <mergeCell ref="C26:BC26"/>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allowBlank="1" showInputMessage="1" showErrorMessage="1" promptTitle="Quantity" prompt="Please enter the Quantity for this item. " errorTitle="Invalid Entry" error="Only Numeric Values are allowed. " sqref="D23 D13 F13:F23">
      <formula1>0</formula1>
      <formula2>999999999999999</formula2>
    </dataValidation>
    <dataValidation type="list" allowBlank="1" showInputMessage="1" showErrorMessage="1" sqref="L20 L21 L22 L13 L14 L15 L16 L17 L18 L19 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list" allowBlank="1" showInputMessage="1" showErrorMessage="1" sqref="K13:K23">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3">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2024-01-17T10:24:00Z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